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7"/>
  <workbookPr date1904="1"/>
  <mc:AlternateContent xmlns:mc="http://schemas.openxmlformats.org/markup-compatibility/2006">
    <mc:Choice Requires="x15">
      <x15ac:absPath xmlns:x15ac="http://schemas.microsoft.com/office/spreadsheetml/2010/11/ac" url="/Users/robertcorn/Desktop/"/>
    </mc:Choice>
  </mc:AlternateContent>
  <xr:revisionPtr revIDLastSave="0" documentId="13_ncr:40009_{D0205D2E-C0FA-3348-82F1-967B7B8EC38B}" xr6:coauthVersionLast="45" xr6:coauthVersionMax="45" xr10:uidLastSave="{00000000-0000-0000-0000-000000000000}"/>
  <bookViews>
    <workbookView xWindow="0" yWindow="460" windowWidth="37400" windowHeight="21140" tabRatio="166"/>
  </bookViews>
  <sheets>
    <sheet name="Sheet1" sheetId="1" r:id="rId1"/>
    <sheet name="Sheet2" sheetId="2" r:id="rId2"/>
    <sheet name="Sheet3" sheetId="3" r:id="rId3"/>
  </sheets>
  <definedNames>
    <definedName name="mA">Sheet1!$B$7</definedName>
    <definedName name="mC">Sheet1!$B$19</definedName>
    <definedName name="NA">Sheet1!$B$3</definedName>
    <definedName name="NC">Sheet1!$B$13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D14" i="1"/>
  <c r="E14" i="1"/>
  <c r="D15" i="1"/>
  <c r="E15" i="1"/>
  <c r="D16" i="1"/>
  <c r="E16" i="1"/>
  <c r="D17" i="1"/>
  <c r="E17" i="1"/>
  <c r="D18" i="1"/>
  <c r="E18" i="1"/>
  <c r="F19" i="1"/>
  <c r="F21" i="1"/>
  <c r="B7" i="1"/>
  <c r="D4" i="1"/>
  <c r="E4" i="1"/>
  <c r="D5" i="1"/>
  <c r="E5" i="1"/>
  <c r="D6" i="1"/>
  <c r="E6" i="1"/>
  <c r="F7" i="1"/>
  <c r="F9" i="1"/>
  <c r="F26" i="1"/>
  <c r="D29" i="1"/>
  <c r="D28" i="1"/>
  <c r="D23" i="1"/>
  <c r="B23" i="1"/>
  <c r="D11" i="1"/>
  <c r="B11" i="1"/>
  <c r="B26" i="1"/>
</calcChain>
</file>

<file path=xl/sharedStrings.xml><?xml version="1.0" encoding="utf-8"?>
<sst xmlns="http://schemas.openxmlformats.org/spreadsheetml/2006/main" count="38" uniqueCount="30">
  <si>
    <t>Weight</t>
  </si>
  <si>
    <t>g</t>
  </si>
  <si>
    <t>delta</t>
  </si>
  <si>
    <t>delta^2</t>
  </si>
  <si>
    <t>95% C. L.</t>
  </si>
  <si>
    <t>95% C. L. =</t>
  </si>
  <si>
    <t>±</t>
  </si>
  <si>
    <t>Comparison</t>
  </si>
  <si>
    <t>t(table) =</t>
  </si>
  <si>
    <t>t factor (dof=2)</t>
  </si>
  <si>
    <t>samples (NA)</t>
  </si>
  <si>
    <t>t factor (dof = 4)</t>
  </si>
  <si>
    <t>Weight (A)</t>
  </si>
  <si>
    <t>Weight (B)</t>
  </si>
  <si>
    <t>g (95% CL)</t>
  </si>
  <si>
    <t>samples (NB)</t>
  </si>
  <si>
    <t>A. Atmospheric</t>
  </si>
  <si>
    <t>B. Chemical</t>
  </si>
  <si>
    <t>x-bar (A)</t>
  </si>
  <si>
    <t>t(calc) =</t>
  </si>
  <si>
    <t>pooled std dev</t>
  </si>
  <si>
    <t>Argon Calc</t>
  </si>
  <si>
    <t>x-bar (B)</t>
  </si>
  <si>
    <t>Comparison of two experimental means</t>
  </si>
  <si>
    <t>x-bar(A) -</t>
  </si>
  <si>
    <t>x-bar(B)</t>
  </si>
  <si>
    <t xml:space="preserve">dof: NA + NC - 2 </t>
  </si>
  <si>
    <t>g - std dev (sA)</t>
  </si>
  <si>
    <t>g - std dev (sB)</t>
  </si>
  <si>
    <t>t(calc)&gt; t(table) - the two numbers are statistically different.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</si>
</sst>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6" formatCode="0.000"/>
    <numFmt numFmtId="167" formatCode="0.000E+00"/>
  </numFmts>
  <fonts count="2" x14ac:knownFonts="1">
    <font>
      <sz val="10"/>
      <name val="Verdana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67" fontId="1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 applyAlignment="1">
      <alignment horizontal="right"/>
    </xf>
    <xf numFmtId="166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10" sqref="B10"/>
    </sheetView>
  </sheetViews>
  <sheetFormatPr baseColWidth="10" defaultRowHeight="13" x14ac:dyDescent="0.15"/>
  <cols>
    <col min="1" max="1" width="16.1640625" style="2" customWidth="1"/>
    <col min="3" max="3" width="13.5" customWidth="1"/>
    <col min="5" max="5" width="13.5" style="3" customWidth="1"/>
    <col min="6" max="6" width="10.6640625" style="1" customWidth="1"/>
  </cols>
  <sheetData>
    <row r="1" spans="1:7" s="2" customFormat="1" ht="16" x14ac:dyDescent="0.2">
      <c r="A1" s="4" t="s">
        <v>21</v>
      </c>
      <c r="B1" s="4" t="s">
        <v>0</v>
      </c>
      <c r="C1" s="4"/>
      <c r="D1" s="4" t="s">
        <v>2</v>
      </c>
      <c r="E1" s="5" t="s">
        <v>3</v>
      </c>
      <c r="F1" s="6"/>
      <c r="G1" s="4"/>
    </row>
    <row r="2" spans="1:7" ht="16" x14ac:dyDescent="0.2">
      <c r="A2" s="4"/>
      <c r="B2" s="7"/>
      <c r="C2" s="7"/>
      <c r="D2" s="7"/>
      <c r="E2" s="8"/>
      <c r="F2" s="9"/>
      <c r="G2" s="7"/>
    </row>
    <row r="3" spans="1:7" ht="16" x14ac:dyDescent="0.2">
      <c r="A3" s="4" t="s">
        <v>16</v>
      </c>
      <c r="B3" s="7">
        <v>3</v>
      </c>
      <c r="C3" s="7" t="s">
        <v>10</v>
      </c>
      <c r="D3" s="7"/>
      <c r="E3" s="8"/>
      <c r="F3" s="9"/>
      <c r="G3" s="7"/>
    </row>
    <row r="4" spans="1:7" ht="16" x14ac:dyDescent="0.2">
      <c r="A4" s="4"/>
      <c r="B4" s="9">
        <v>2.3102999999999998</v>
      </c>
      <c r="C4" s="7" t="s">
        <v>1</v>
      </c>
      <c r="D4" s="9">
        <f xml:space="preserve"> B4 - mA</f>
        <v>1.3333333333287456E-4</v>
      </c>
      <c r="E4" s="8">
        <f>(D4)^2</f>
        <v>1.7777777777655437E-8</v>
      </c>
      <c r="F4" s="9"/>
      <c r="G4" s="7"/>
    </row>
    <row r="5" spans="1:7" ht="16" x14ac:dyDescent="0.2">
      <c r="A5" s="4"/>
      <c r="B5" s="9">
        <v>2.31</v>
      </c>
      <c r="C5" s="7"/>
      <c r="D5" s="9">
        <f xml:space="preserve"> B5 - mA</f>
        <v>-1.6666666666687036E-4</v>
      </c>
      <c r="E5" s="8">
        <f t="shared" ref="E5:E18" si="0">(D5)^2</f>
        <v>2.7777777777845676E-8</v>
      </c>
      <c r="F5" s="9"/>
      <c r="G5" s="7"/>
    </row>
    <row r="6" spans="1:7" ht="16" x14ac:dyDescent="0.2">
      <c r="A6" s="4"/>
      <c r="B6" s="9">
        <v>2.3102</v>
      </c>
      <c r="C6" s="7"/>
      <c r="D6" s="9">
        <f xml:space="preserve"> B6 - mA</f>
        <v>3.3333333333107618E-5</v>
      </c>
      <c r="E6" s="8">
        <f t="shared" si="0"/>
        <v>1.1111111110960634E-9</v>
      </c>
      <c r="F6" s="9"/>
      <c r="G6" s="7"/>
    </row>
    <row r="7" spans="1:7" ht="16" x14ac:dyDescent="0.2">
      <c r="A7" s="4"/>
      <c r="B7" s="9">
        <f>SUM(B4:B6)/B3</f>
        <v>2.3101666666666669</v>
      </c>
      <c r="C7" s="7" t="s">
        <v>18</v>
      </c>
      <c r="D7" s="7"/>
      <c r="E7" s="8"/>
      <c r="F7" s="9">
        <f>SQRT(SUM(E4:E6)/(NA-1))</f>
        <v>1.5275252316508092E-4</v>
      </c>
      <c r="G7" s="7" t="s">
        <v>27</v>
      </c>
    </row>
    <row r="8" spans="1:7" ht="16" x14ac:dyDescent="0.2">
      <c r="A8" s="4"/>
      <c r="B8" s="9"/>
      <c r="C8" s="7"/>
      <c r="D8" s="7"/>
      <c r="E8" s="8"/>
      <c r="F8" s="9">
        <v>4.3</v>
      </c>
      <c r="G8" s="7" t="s">
        <v>9</v>
      </c>
    </row>
    <row r="9" spans="1:7" ht="16" x14ac:dyDescent="0.2">
      <c r="A9" s="4"/>
      <c r="B9" s="7"/>
      <c r="C9" s="7"/>
      <c r="D9" s="7"/>
      <c r="E9" s="10" t="s">
        <v>5</v>
      </c>
      <c r="F9" s="9">
        <f>F8*F7/SQRT(B3)</f>
        <v>3.7922435458564226E-4</v>
      </c>
      <c r="G9" s="7" t="s">
        <v>1</v>
      </c>
    </row>
    <row r="10" spans="1:7" ht="16" x14ac:dyDescent="0.2">
      <c r="A10" s="4"/>
      <c r="B10" s="11"/>
      <c r="C10" s="7"/>
      <c r="D10" s="7"/>
      <c r="E10" s="8"/>
      <c r="F10" s="9"/>
      <c r="G10" s="7"/>
    </row>
    <row r="11" spans="1:7" ht="16" x14ac:dyDescent="0.2">
      <c r="A11" s="4" t="s">
        <v>12</v>
      </c>
      <c r="B11" s="9">
        <f>mA</f>
        <v>2.3101666666666669</v>
      </c>
      <c r="C11" s="4" t="s">
        <v>6</v>
      </c>
      <c r="D11" s="9">
        <f>F9</f>
        <v>3.7922435458564226E-4</v>
      </c>
      <c r="E11" s="8" t="s">
        <v>14</v>
      </c>
      <c r="F11" s="9"/>
      <c r="G11" s="7"/>
    </row>
    <row r="12" spans="1:7" ht="16" x14ac:dyDescent="0.2">
      <c r="A12" s="4"/>
      <c r="B12" s="7"/>
      <c r="C12" s="7"/>
      <c r="D12" s="7"/>
      <c r="E12" s="8"/>
      <c r="F12" s="9"/>
      <c r="G12" s="7"/>
    </row>
    <row r="13" spans="1:7" ht="16" x14ac:dyDescent="0.2">
      <c r="A13" s="4" t="s">
        <v>17</v>
      </c>
      <c r="B13" s="7">
        <v>5</v>
      </c>
      <c r="C13" s="7" t="s">
        <v>15</v>
      </c>
      <c r="D13" s="7"/>
      <c r="E13" s="8"/>
      <c r="F13" s="9"/>
      <c r="G13" s="7"/>
    </row>
    <row r="14" spans="1:7" ht="16" x14ac:dyDescent="0.2">
      <c r="A14" s="4"/>
      <c r="B14" s="9">
        <v>2.3001</v>
      </c>
      <c r="C14" s="7" t="s">
        <v>1</v>
      </c>
      <c r="D14" s="9">
        <f xml:space="preserve"> B14 - mC</f>
        <v>1.0999999999996568E-3</v>
      </c>
      <c r="E14" s="8">
        <f t="shared" si="0"/>
        <v>1.2099999999992449E-6</v>
      </c>
      <c r="F14" s="9"/>
      <c r="G14" s="7"/>
    </row>
    <row r="15" spans="1:7" ht="16" x14ac:dyDescent="0.2">
      <c r="A15" s="4"/>
      <c r="B15" s="9">
        <v>2.2989999999999999</v>
      </c>
      <c r="C15" s="7"/>
      <c r="D15" s="9">
        <f xml:space="preserve"> B15 - mC</f>
        <v>0</v>
      </c>
      <c r="E15" s="8">
        <f t="shared" si="0"/>
        <v>0</v>
      </c>
      <c r="F15" s="9"/>
      <c r="G15" s="7"/>
    </row>
    <row r="16" spans="1:7" ht="16" x14ac:dyDescent="0.2">
      <c r="A16" s="4"/>
      <c r="B16" s="9">
        <v>2.2987000000000002</v>
      </c>
      <c r="C16" s="7"/>
      <c r="D16" s="9">
        <f xml:space="preserve"> B16 - mC</f>
        <v>-3.00000000000189E-4</v>
      </c>
      <c r="E16" s="8">
        <f t="shared" si="0"/>
        <v>9.0000000000113408E-8</v>
      </c>
      <c r="F16" s="9"/>
      <c r="G16" s="7"/>
    </row>
    <row r="17" spans="1:7" ht="16" x14ac:dyDescent="0.2">
      <c r="A17" s="4"/>
      <c r="B17" s="9">
        <v>2.2985000000000002</v>
      </c>
      <c r="C17" s="7"/>
      <c r="D17" s="9">
        <f xml:space="preserve"> B17 - mC</f>
        <v>-5.0000000000016698E-4</v>
      </c>
      <c r="E17" s="8">
        <f t="shared" si="0"/>
        <v>2.5000000000016696E-7</v>
      </c>
      <c r="F17" s="9"/>
      <c r="G17" s="7"/>
    </row>
    <row r="18" spans="1:7" ht="16" x14ac:dyDescent="0.2">
      <c r="A18" s="4"/>
      <c r="B18" s="9">
        <v>2.2987000000000002</v>
      </c>
      <c r="C18" s="7"/>
      <c r="D18" s="9">
        <f xml:space="preserve"> B18 - mC</f>
        <v>-3.00000000000189E-4</v>
      </c>
      <c r="E18" s="8">
        <f t="shared" si="0"/>
        <v>9.0000000000113408E-8</v>
      </c>
      <c r="F18" s="9"/>
      <c r="G18" s="7"/>
    </row>
    <row r="19" spans="1:7" ht="16" x14ac:dyDescent="0.2">
      <c r="A19" s="4"/>
      <c r="B19" s="9">
        <f>SUM(B14:B18)/B13</f>
        <v>2.2990000000000004</v>
      </c>
      <c r="C19" s="7" t="s">
        <v>22</v>
      </c>
      <c r="D19" s="7"/>
      <c r="E19" s="8"/>
      <c r="F19" s="9">
        <f>SQRT(SUM(E14:E18)/(NC-1))</f>
        <v>6.4031242374321443E-4</v>
      </c>
      <c r="G19" s="7" t="s">
        <v>28</v>
      </c>
    </row>
    <row r="20" spans="1:7" ht="16" x14ac:dyDescent="0.2">
      <c r="A20" s="4"/>
      <c r="B20" s="9"/>
      <c r="C20" s="7"/>
      <c r="D20" s="7"/>
      <c r="E20" s="8"/>
      <c r="F20" s="9">
        <v>2.78</v>
      </c>
      <c r="G20" s="7" t="s">
        <v>11</v>
      </c>
    </row>
    <row r="21" spans="1:7" ht="16" x14ac:dyDescent="0.2">
      <c r="A21" s="4"/>
      <c r="B21" s="7"/>
      <c r="C21" s="7"/>
      <c r="D21" s="7"/>
      <c r="E21" s="10" t="s">
        <v>5</v>
      </c>
      <c r="F21" s="9">
        <f xml:space="preserve"> F20*F19/SQRT(B13)</f>
        <v>7.9607085111807756E-4</v>
      </c>
      <c r="G21" s="7" t="s">
        <v>1</v>
      </c>
    </row>
    <row r="22" spans="1:7" ht="16" x14ac:dyDescent="0.2">
      <c r="A22" s="4"/>
      <c r="B22" s="11"/>
      <c r="C22" s="7"/>
      <c r="D22" s="7"/>
      <c r="E22" s="8"/>
      <c r="F22" s="9"/>
      <c r="G22" s="7"/>
    </row>
    <row r="23" spans="1:7" ht="16" x14ac:dyDescent="0.2">
      <c r="A23" s="4" t="s">
        <v>13</v>
      </c>
      <c r="B23" s="9">
        <f>mC</f>
        <v>2.2990000000000004</v>
      </c>
      <c r="C23" s="4" t="s">
        <v>6</v>
      </c>
      <c r="D23" s="9">
        <f>F21</f>
        <v>7.9607085111807756E-4</v>
      </c>
      <c r="E23" s="8" t="s">
        <v>14</v>
      </c>
      <c r="F23" s="9"/>
      <c r="G23" s="7"/>
    </row>
    <row r="24" spans="1:7" ht="16" x14ac:dyDescent="0.2">
      <c r="A24" s="4"/>
      <c r="B24" s="9"/>
      <c r="C24" s="4"/>
      <c r="D24" s="9"/>
      <c r="E24" s="8"/>
      <c r="F24" s="9"/>
      <c r="G24" s="7"/>
    </row>
    <row r="25" spans="1:7" ht="16" x14ac:dyDescent="0.2">
      <c r="A25" s="12" t="s">
        <v>23</v>
      </c>
      <c r="B25" s="7"/>
      <c r="C25" s="7"/>
      <c r="D25" s="7"/>
      <c r="E25" s="8"/>
      <c r="F25" s="9"/>
      <c r="G25" s="7"/>
    </row>
    <row r="26" spans="1:7" ht="16" x14ac:dyDescent="0.2">
      <c r="A26" s="4" t="s">
        <v>24</v>
      </c>
      <c r="B26" s="9">
        <f>mA-mC</f>
        <v>1.1166666666666547E-2</v>
      </c>
      <c r="C26" s="7" t="s">
        <v>1</v>
      </c>
      <c r="D26" s="7"/>
      <c r="E26" s="8" t="s">
        <v>20</v>
      </c>
      <c r="F26" s="9">
        <f>SQRT((SUM(E4:E6) + SUM(E14:E18))/(NA + NC -2))</f>
        <v>5.3019912401949451E-4</v>
      </c>
      <c r="G26" s="7" t="s">
        <v>1</v>
      </c>
    </row>
    <row r="27" spans="1:7" ht="16" x14ac:dyDescent="0.2">
      <c r="A27" s="4" t="s">
        <v>25</v>
      </c>
      <c r="B27" s="7"/>
      <c r="C27" s="7"/>
      <c r="D27" s="7"/>
      <c r="E27" s="8"/>
      <c r="F27" s="9"/>
      <c r="G27" s="7"/>
    </row>
    <row r="28" spans="1:7" ht="16" x14ac:dyDescent="0.2">
      <c r="A28" s="4"/>
      <c r="B28" s="7"/>
      <c r="C28" s="7" t="s">
        <v>7</v>
      </c>
      <c r="D28" s="7">
        <f>NA + NC - 2</f>
        <v>6</v>
      </c>
      <c r="E28" s="8" t="s">
        <v>26</v>
      </c>
      <c r="F28" s="9"/>
      <c r="G28" s="7"/>
    </row>
    <row r="29" spans="1:7" ht="16" x14ac:dyDescent="0.2">
      <c r="A29" s="4"/>
      <c r="B29" s="7"/>
      <c r="C29" s="13" t="s">
        <v>19</v>
      </c>
      <c r="D29" s="14">
        <f>(mA-mC)*SQRT(NA*NC/(NA +NC))/F26</f>
        <v>28.839331056917242</v>
      </c>
      <c r="E29" s="8"/>
      <c r="F29" s="9"/>
      <c r="G29" s="7"/>
    </row>
    <row r="30" spans="1:7" ht="16" x14ac:dyDescent="0.2">
      <c r="A30" s="4"/>
      <c r="B30" s="7"/>
      <c r="C30" s="13" t="s">
        <v>8</v>
      </c>
      <c r="D30" s="7">
        <v>2.4500000000000002</v>
      </c>
      <c r="E30" s="8" t="s">
        <v>4</v>
      </c>
      <c r="F30" s="9"/>
      <c r="G30" s="7"/>
    </row>
    <row r="31" spans="1:7" ht="16" x14ac:dyDescent="0.2">
      <c r="A31" s="4"/>
      <c r="B31" s="7"/>
      <c r="C31" s="7"/>
      <c r="D31" s="7"/>
      <c r="E31" s="8"/>
      <c r="F31" s="9"/>
      <c r="G31" s="7"/>
    </row>
    <row r="32" spans="1:7" ht="16" x14ac:dyDescent="0.2">
      <c r="A32" s="4"/>
      <c r="B32" s="7"/>
      <c r="C32" s="15" t="s">
        <v>29</v>
      </c>
      <c r="D32" s="7"/>
      <c r="E32" s="8"/>
      <c r="F32" s="9"/>
      <c r="G32" s="7"/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</vt:lpstr>
      <vt:lpstr>mC</vt:lpstr>
      <vt:lpstr>NA</vt:lpstr>
      <vt:lpstr>NC</vt:lpstr>
    </vt:vector>
  </TitlesOfParts>
  <Manager/>
  <Company>UC Irvine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 Group</dc:creator>
  <cp:keywords/>
  <dc:description/>
  <cp:lastModifiedBy>Rob Corn</cp:lastModifiedBy>
  <dcterms:created xsi:type="dcterms:W3CDTF">2005-09-16T17:07:53Z</dcterms:created>
  <dcterms:modified xsi:type="dcterms:W3CDTF">2019-10-02T17:36:25Z</dcterms:modified>
  <cp:category/>
</cp:coreProperties>
</file>