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 Thomas\Downloads\"/>
    </mc:Choice>
  </mc:AlternateContent>
  <xr:revisionPtr revIDLastSave="0" documentId="13_ncr:1_{33E919D2-3A12-4696-B7E1-3201374306EA}" xr6:coauthVersionLast="41" xr6:coauthVersionMax="41" xr10:uidLastSave="{00000000-0000-0000-0000-000000000000}"/>
  <bookViews>
    <workbookView xWindow="-120" yWindow="-120" windowWidth="20730" windowHeight="11160" xr2:uid="{72565857-FDA8-48EC-AD53-7840CB0EA9C8}"/>
  </bookViews>
  <sheets>
    <sheet name="Sheet1" sheetId="1" r:id="rId1"/>
  </sheets>
  <definedNames>
    <definedName name="MeanA">Sheet1!$F$4</definedName>
    <definedName name="MeanB">Sheet1!$I$4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F10" i="1"/>
  <c r="K2" i="1"/>
  <c r="I4" i="1" l="1"/>
  <c r="L2" i="1" s="1"/>
  <c r="F4" i="1"/>
  <c r="K5" i="1" s="1"/>
  <c r="I6" i="1"/>
  <c r="I10" i="1" s="1"/>
  <c r="F6" i="1"/>
  <c r="L4" i="1" l="1"/>
  <c r="K28" i="1"/>
  <c r="K24" i="1"/>
  <c r="L31" i="1"/>
  <c r="L27" i="1"/>
  <c r="K12" i="1"/>
  <c r="L15" i="1"/>
  <c r="K8" i="1"/>
  <c r="L11" i="1"/>
  <c r="K20" i="1"/>
  <c r="K4" i="1"/>
  <c r="L23" i="1"/>
  <c r="L7" i="1"/>
  <c r="K16" i="1"/>
  <c r="L19" i="1"/>
  <c r="L3" i="1"/>
  <c r="K27" i="1"/>
  <c r="K23" i="1"/>
  <c r="K19" i="1"/>
  <c r="K15" i="1"/>
  <c r="K11" i="1"/>
  <c r="K7" i="1"/>
  <c r="K3" i="1"/>
  <c r="L30" i="1"/>
  <c r="L26" i="1"/>
  <c r="L22" i="1"/>
  <c r="L18" i="1"/>
  <c r="L14" i="1"/>
  <c r="L10" i="1"/>
  <c r="L6" i="1"/>
  <c r="K30" i="1"/>
  <c r="K26" i="1"/>
  <c r="K22" i="1"/>
  <c r="K18" i="1"/>
  <c r="K14" i="1"/>
  <c r="K10" i="1"/>
  <c r="K6" i="1"/>
  <c r="L29" i="1"/>
  <c r="L25" i="1"/>
  <c r="L21" i="1"/>
  <c r="L17" i="1"/>
  <c r="L13" i="1"/>
  <c r="L9" i="1"/>
  <c r="L5" i="1"/>
  <c r="K29" i="1"/>
  <c r="K25" i="1"/>
  <c r="K21" i="1"/>
  <c r="K17" i="1"/>
  <c r="K13" i="1"/>
  <c r="K9" i="1"/>
  <c r="L28" i="1"/>
  <c r="L24" i="1"/>
  <c r="L20" i="1"/>
  <c r="L16" i="1"/>
  <c r="L12" i="1"/>
  <c r="L8" i="1"/>
  <c r="F15" i="1" l="1"/>
  <c r="I15" i="1"/>
  <c r="G16" i="1" l="1"/>
</calcChain>
</file>

<file path=xl/sharedStrings.xml><?xml version="1.0" encoding="utf-8"?>
<sst xmlns="http://schemas.openxmlformats.org/spreadsheetml/2006/main" count="30" uniqueCount="24">
  <si>
    <t>Mean</t>
  </si>
  <si>
    <t>Standard Deviation</t>
  </si>
  <si>
    <t>t-factor</t>
  </si>
  <si>
    <t>95% Confidence  Level</t>
  </si>
  <si>
    <t>NA</t>
  </si>
  <si>
    <t>NB</t>
  </si>
  <si>
    <t>t-Test for the comparison of two means</t>
  </si>
  <si>
    <t>s-pooled</t>
  </si>
  <si>
    <t>t-calc</t>
  </si>
  <si>
    <t>t-table</t>
  </si>
  <si>
    <t>A</t>
  </si>
  <si>
    <t>B</t>
  </si>
  <si>
    <t>(xi - MeanA)^2</t>
  </si>
  <si>
    <t>(xi - MeanB)^2</t>
  </si>
  <si>
    <t>A (Born Jan 01-Jun 30)</t>
  </si>
  <si>
    <t>B (Born Jul 01-Dec 31)</t>
  </si>
  <si>
    <t>t-calc &lt; t-table!</t>
  </si>
  <si>
    <t>These numbers are not statistically different.</t>
  </si>
  <si>
    <t>sum(xi - MeanA)^2</t>
  </si>
  <si>
    <t>sum(xi - MeanB)^2</t>
  </si>
  <si>
    <t>Height Group A</t>
  </si>
  <si>
    <t>±</t>
  </si>
  <si>
    <t>in.</t>
  </si>
  <si>
    <t>Height Group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</si>
</sst>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2" fontId="0" fillId="0" borderId="0">
      <alignment horizontal="left"/>
    </xf>
  </cellStyleXfs>
  <cellXfs count="7">
    <xf numFmtId="2" fontId="0" fillId="0" borderId="0" xfId="0">
      <alignment horizontal="left"/>
    </xf>
    <xf numFmtId="2" fontId="0" fillId="0" borderId="0" xfId="0" applyFill="1" applyBorder="1" applyAlignment="1"/>
    <xf numFmtId="2" fontId="1" fillId="0" borderId="1" xfId="0" applyFont="1" applyFill="1" applyBorder="1" applyAlignment="1">
      <alignment horizontal="center"/>
    </xf>
    <xf numFmtId="2" fontId="0" fillId="2" borderId="0" xfId="0" applyFill="1" applyBorder="1" applyAlignment="1"/>
    <xf numFmtId="1" fontId="0" fillId="0" borderId="0" xfId="0" applyNumberFormat="1">
      <alignment horizontal="left"/>
    </xf>
    <xf numFmtId="2" fontId="0" fillId="0" borderId="2" xfId="0" applyBorder="1" applyAlignment="1">
      <alignment horizontal="left" wrapText="1"/>
    </xf>
    <xf numFmtId="1" fontId="0" fillId="0" borderId="2" xfId="0" applyNumberFormat="1" applyBorder="1" applyAlignment="1">
      <alignment horizontal="left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BA56-A1F3-4E9F-A41B-68217E052B53}">
  <dimension ref="B1:L31"/>
  <sheetViews>
    <sheetView tabSelected="1" zoomScaleNormal="100" workbookViewId="0">
      <selection activeCell="N6" sqref="N6"/>
    </sheetView>
  </sheetViews>
  <sheetFormatPr defaultColWidth="8.85546875" defaultRowHeight="15" x14ac:dyDescent="0.25"/>
  <cols>
    <col min="2" max="3" width="8.85546875" style="4"/>
    <col min="5" max="5" width="22.7109375" customWidth="1"/>
    <col min="7" max="7" width="9.28515625" customWidth="1"/>
    <col min="8" max="8" width="23" customWidth="1"/>
    <col min="11" max="11" width="14.42578125" customWidth="1"/>
    <col min="12" max="12" width="14" customWidth="1"/>
  </cols>
  <sheetData>
    <row r="1" spans="2:12" ht="15.75" thickBot="1" x14ac:dyDescent="0.3">
      <c r="B1" s="4" t="s">
        <v>10</v>
      </c>
      <c r="C1" s="4" t="s">
        <v>11</v>
      </c>
      <c r="K1" t="s">
        <v>12</v>
      </c>
      <c r="L1" t="s">
        <v>13</v>
      </c>
    </row>
    <row r="2" spans="2:12" x14ac:dyDescent="0.25">
      <c r="B2" s="4">
        <v>75</v>
      </c>
      <c r="C2" s="4">
        <v>63</v>
      </c>
      <c r="E2" s="2" t="s">
        <v>14</v>
      </c>
      <c r="F2" s="2"/>
      <c r="G2" s="2"/>
      <c r="H2" s="2" t="s">
        <v>15</v>
      </c>
      <c r="I2" s="2"/>
      <c r="K2">
        <f>(B2-MeanA)^2</f>
        <v>77.575443786982234</v>
      </c>
      <c r="L2">
        <f t="shared" ref="L2:L31" si="0">(C2-MeanB)^2</f>
        <v>19.481569560047514</v>
      </c>
    </row>
    <row r="3" spans="2:12" x14ac:dyDescent="0.25">
      <c r="B3" s="4">
        <v>66</v>
      </c>
      <c r="C3" s="4">
        <v>62</v>
      </c>
      <c r="E3" s="1"/>
      <c r="F3" s="1"/>
      <c r="G3" s="1"/>
      <c r="H3" s="1"/>
      <c r="I3" s="1"/>
      <c r="K3">
        <f t="shared" ref="K3:K30" si="1">(B3-MeanA)^2</f>
        <v>3.6982248520710477E-2</v>
      </c>
      <c r="L3">
        <f t="shared" si="0"/>
        <v>29.309155766944055</v>
      </c>
    </row>
    <row r="4" spans="2:12" x14ac:dyDescent="0.25">
      <c r="B4" s="4">
        <v>71</v>
      </c>
      <c r="C4" s="4">
        <v>71</v>
      </c>
      <c r="E4" s="3" t="s">
        <v>0</v>
      </c>
      <c r="F4" s="3">
        <f xml:space="preserve"> AVERAGE(B2:B40)</f>
        <v>66.192307692307693</v>
      </c>
      <c r="G4" s="1"/>
      <c r="H4" s="3" t="s">
        <v>0</v>
      </c>
      <c r="I4" s="3">
        <f>AVERAGE(C2:C40)</f>
        <v>67.41379310344827</v>
      </c>
      <c r="K4">
        <f t="shared" si="1"/>
        <v>23.113905325443778</v>
      </c>
      <c r="L4">
        <f t="shared" si="0"/>
        <v>12.860879904875187</v>
      </c>
    </row>
    <row r="5" spans="2:12" x14ac:dyDescent="0.25">
      <c r="B5" s="4">
        <v>68</v>
      </c>
      <c r="C5" s="4">
        <v>69</v>
      </c>
      <c r="K5">
        <f t="shared" si="1"/>
        <v>3.2677514792899367</v>
      </c>
      <c r="L5">
        <f t="shared" si="0"/>
        <v>2.5160523186682693</v>
      </c>
    </row>
    <row r="6" spans="2:12" x14ac:dyDescent="0.25">
      <c r="B6" s="4">
        <v>73</v>
      </c>
      <c r="C6" s="4">
        <v>65</v>
      </c>
      <c r="E6" s="3" t="s">
        <v>1</v>
      </c>
      <c r="F6" s="3">
        <f>_xlfn.STDEV.S(B2:B40)</f>
        <v>4.775095649464884</v>
      </c>
      <c r="G6" s="1"/>
      <c r="H6" s="3" t="s">
        <v>1</v>
      </c>
      <c r="I6" s="3">
        <f>_xlfn.STDEV.S(C2:C40)</f>
        <v>4.428134413524103</v>
      </c>
      <c r="K6">
        <f t="shared" si="1"/>
        <v>46.344674556213</v>
      </c>
      <c r="L6">
        <f t="shared" si="0"/>
        <v>5.8263971462544326</v>
      </c>
    </row>
    <row r="7" spans="2:12" x14ac:dyDescent="0.25">
      <c r="B7" s="4">
        <v>65</v>
      </c>
      <c r="C7" s="4">
        <v>66</v>
      </c>
      <c r="K7">
        <f t="shared" si="1"/>
        <v>1.4215976331360973</v>
      </c>
      <c r="L7">
        <f t="shared" si="0"/>
        <v>1.9988109393578921</v>
      </c>
    </row>
    <row r="8" spans="2:12" x14ac:dyDescent="0.25">
      <c r="B8" s="4">
        <v>74</v>
      </c>
      <c r="C8" s="4">
        <v>63</v>
      </c>
      <c r="E8" t="s">
        <v>4</v>
      </c>
      <c r="F8" s="4">
        <v>26</v>
      </c>
      <c r="H8" t="s">
        <v>5</v>
      </c>
      <c r="I8" s="4">
        <v>29</v>
      </c>
      <c r="K8">
        <f t="shared" si="1"/>
        <v>60.960059171597614</v>
      </c>
      <c r="L8">
        <f t="shared" si="0"/>
        <v>19.481569560047514</v>
      </c>
    </row>
    <row r="9" spans="2:12" x14ac:dyDescent="0.25">
      <c r="B9" s="4">
        <v>61</v>
      </c>
      <c r="C9" s="4">
        <v>63</v>
      </c>
      <c r="E9" t="s">
        <v>2</v>
      </c>
      <c r="F9" s="4">
        <v>2</v>
      </c>
      <c r="H9" t="s">
        <v>2</v>
      </c>
      <c r="I9" s="4">
        <v>2</v>
      </c>
      <c r="K9">
        <f t="shared" si="1"/>
        <v>26.960059171597646</v>
      </c>
      <c r="L9">
        <f t="shared" si="0"/>
        <v>19.481569560047514</v>
      </c>
    </row>
    <row r="10" spans="2:12" ht="15.75" thickBot="1" x14ac:dyDescent="0.3">
      <c r="B10" s="4">
        <v>69</v>
      </c>
      <c r="C10" s="4">
        <v>62</v>
      </c>
      <c r="E10" t="s">
        <v>3</v>
      </c>
      <c r="F10">
        <f>F9*F6/SQRT(F8)</f>
        <v>1.8729466073764198</v>
      </c>
      <c r="H10" t="s">
        <v>3</v>
      </c>
      <c r="I10">
        <f>I9*I6/SQRT(I8)</f>
        <v>1.6445678348255992</v>
      </c>
      <c r="K10">
        <f t="shared" si="1"/>
        <v>7.8831360946745503</v>
      </c>
      <c r="L10">
        <f t="shared" si="0"/>
        <v>29.309155766944055</v>
      </c>
    </row>
    <row r="11" spans="2:12" ht="15.75" thickBot="1" x14ac:dyDescent="0.3">
      <c r="B11" s="4">
        <v>63</v>
      </c>
      <c r="C11" s="4">
        <v>67</v>
      </c>
      <c r="E11" s="5" t="s">
        <v>20</v>
      </c>
      <c r="F11" s="6">
        <v>66</v>
      </c>
      <c r="G11" s="6" t="s">
        <v>21</v>
      </c>
      <c r="H11" s="6">
        <v>2</v>
      </c>
      <c r="I11" s="5" t="s">
        <v>22</v>
      </c>
      <c r="K11">
        <f t="shared" si="1"/>
        <v>10.19082840236687</v>
      </c>
      <c r="L11">
        <f t="shared" si="0"/>
        <v>0.17122473246135106</v>
      </c>
    </row>
    <row r="12" spans="2:12" ht="15.75" thickBot="1" x14ac:dyDescent="0.3">
      <c r="B12" s="4">
        <v>67</v>
      </c>
      <c r="C12" s="4">
        <v>65</v>
      </c>
      <c r="E12" s="5" t="s">
        <v>23</v>
      </c>
      <c r="F12" s="6">
        <v>67</v>
      </c>
      <c r="G12" s="6" t="s">
        <v>21</v>
      </c>
      <c r="H12" s="6">
        <v>2</v>
      </c>
      <c r="I12" s="5" t="s">
        <v>22</v>
      </c>
      <c r="K12">
        <f t="shared" si="1"/>
        <v>0.65236686390532372</v>
      </c>
      <c r="L12">
        <f t="shared" si="0"/>
        <v>5.8263971462544326</v>
      </c>
    </row>
    <row r="13" spans="2:12" x14ac:dyDescent="0.25">
      <c r="B13" s="4">
        <v>69</v>
      </c>
      <c r="C13" s="4">
        <v>72</v>
      </c>
      <c r="K13">
        <f t="shared" si="1"/>
        <v>7.8831360946745503</v>
      </c>
      <c r="L13">
        <f t="shared" si="0"/>
        <v>21.033293697978646</v>
      </c>
    </row>
    <row r="14" spans="2:12" x14ac:dyDescent="0.25">
      <c r="B14" s="4">
        <v>66</v>
      </c>
      <c r="C14" s="4">
        <v>76</v>
      </c>
      <c r="E14" t="s">
        <v>6</v>
      </c>
      <c r="K14">
        <f t="shared" si="1"/>
        <v>3.6982248520710477E-2</v>
      </c>
      <c r="L14">
        <f t="shared" si="0"/>
        <v>73.722948870392486</v>
      </c>
    </row>
    <row r="15" spans="2:12" x14ac:dyDescent="0.25">
      <c r="B15" s="4">
        <v>71</v>
      </c>
      <c r="C15" s="4">
        <v>62</v>
      </c>
      <c r="E15" t="s">
        <v>18</v>
      </c>
      <c r="F15">
        <f>SUM(K2:K30)</f>
        <v>13714.303254437869</v>
      </c>
      <c r="H15" t="s">
        <v>19</v>
      </c>
      <c r="I15">
        <f>SUM(L2:L36)</f>
        <v>5093.6539833531497</v>
      </c>
      <c r="K15">
        <f t="shared" si="1"/>
        <v>23.113905325443778</v>
      </c>
      <c r="L15">
        <f t="shared" si="0"/>
        <v>29.309155766944055</v>
      </c>
    </row>
    <row r="16" spans="2:12" x14ac:dyDescent="0.25">
      <c r="B16" s="4">
        <v>62</v>
      </c>
      <c r="C16" s="4">
        <v>65</v>
      </c>
      <c r="E16" t="s">
        <v>7</v>
      </c>
      <c r="G16">
        <f>SQRT((F15+I15)/(F8+I8-2))</f>
        <v>18.837917021108524</v>
      </c>
      <c r="K16">
        <f t="shared" si="1"/>
        <v>17.575443786982259</v>
      </c>
      <c r="L16">
        <f t="shared" si="0"/>
        <v>5.8263971462544326</v>
      </c>
    </row>
    <row r="17" spans="2:12" x14ac:dyDescent="0.25">
      <c r="B17" s="4">
        <v>65</v>
      </c>
      <c r="C17" s="4">
        <v>62</v>
      </c>
      <c r="E17" t="s">
        <v>8</v>
      </c>
      <c r="G17">
        <f>(MeanB-MeanA)*SQRT((F8+I8)/F8*I8)/G16</f>
        <v>0.50786592435319922</v>
      </c>
      <c r="K17">
        <f t="shared" si="1"/>
        <v>1.4215976331360973</v>
      </c>
      <c r="L17">
        <f t="shared" si="0"/>
        <v>29.309155766944055</v>
      </c>
    </row>
    <row r="18" spans="2:12" x14ac:dyDescent="0.25">
      <c r="B18" s="4">
        <v>63</v>
      </c>
      <c r="C18" s="4">
        <v>72</v>
      </c>
      <c r="E18" t="s">
        <v>9</v>
      </c>
      <c r="G18" s="4">
        <v>2</v>
      </c>
      <c r="K18">
        <f t="shared" si="1"/>
        <v>10.19082840236687</v>
      </c>
      <c r="L18">
        <f t="shared" si="0"/>
        <v>21.033293697978646</v>
      </c>
    </row>
    <row r="19" spans="2:12" x14ac:dyDescent="0.25">
      <c r="B19" s="4">
        <v>68</v>
      </c>
      <c r="C19" s="4">
        <v>66</v>
      </c>
      <c r="E19" t="s">
        <v>16</v>
      </c>
      <c r="G19" t="s">
        <v>17</v>
      </c>
      <c r="K19">
        <f t="shared" si="1"/>
        <v>3.2677514792899367</v>
      </c>
      <c r="L19">
        <f t="shared" si="0"/>
        <v>1.9988109393578921</v>
      </c>
    </row>
    <row r="20" spans="2:12" x14ac:dyDescent="0.25">
      <c r="B20" s="4">
        <v>56</v>
      </c>
      <c r="C20" s="4">
        <v>72</v>
      </c>
      <c r="K20">
        <f t="shared" si="1"/>
        <v>103.88313609467458</v>
      </c>
      <c r="L20">
        <f t="shared" si="0"/>
        <v>21.033293697978646</v>
      </c>
    </row>
    <row r="21" spans="2:12" x14ac:dyDescent="0.25">
      <c r="B21" s="4">
        <v>70</v>
      </c>
      <c r="C21" s="4">
        <v>71</v>
      </c>
      <c r="K21">
        <f t="shared" si="1"/>
        <v>14.498520710059163</v>
      </c>
      <c r="L21">
        <f t="shared" si="0"/>
        <v>12.860879904875187</v>
      </c>
    </row>
    <row r="22" spans="2:12" x14ac:dyDescent="0.25">
      <c r="B22" s="4">
        <v>63</v>
      </c>
      <c r="C22" s="4">
        <v>70</v>
      </c>
      <c r="K22">
        <f t="shared" si="1"/>
        <v>10.19082840236687</v>
      </c>
      <c r="L22">
        <f t="shared" si="0"/>
        <v>6.6884661117717279</v>
      </c>
    </row>
    <row r="23" spans="2:12" x14ac:dyDescent="0.25">
      <c r="B23" s="4">
        <v>63</v>
      </c>
      <c r="C23" s="4">
        <v>74</v>
      </c>
      <c r="K23">
        <f t="shared" si="1"/>
        <v>10.19082840236687</v>
      </c>
      <c r="L23">
        <f t="shared" si="0"/>
        <v>43.378121284185568</v>
      </c>
    </row>
    <row r="24" spans="2:12" x14ac:dyDescent="0.25">
      <c r="B24" s="4">
        <v>68</v>
      </c>
      <c r="C24" s="4">
        <v>76</v>
      </c>
      <c r="K24">
        <f t="shared" si="1"/>
        <v>3.2677514792899367</v>
      </c>
      <c r="L24">
        <f t="shared" si="0"/>
        <v>73.722948870392486</v>
      </c>
    </row>
    <row r="25" spans="2:12" x14ac:dyDescent="0.25">
      <c r="B25" s="4">
        <v>60</v>
      </c>
      <c r="C25" s="4">
        <v>64</v>
      </c>
      <c r="K25">
        <f t="shared" si="1"/>
        <v>38.344674556213029</v>
      </c>
      <c r="L25">
        <f t="shared" si="0"/>
        <v>11.653983353150974</v>
      </c>
    </row>
    <row r="26" spans="2:12" x14ac:dyDescent="0.25">
      <c r="B26" s="4">
        <v>58</v>
      </c>
      <c r="C26" s="4">
        <v>70</v>
      </c>
      <c r="K26">
        <f t="shared" si="1"/>
        <v>67.11390532544381</v>
      </c>
      <c r="L26">
        <f t="shared" si="0"/>
        <v>6.6884661117717279</v>
      </c>
    </row>
    <row r="27" spans="2:12" x14ac:dyDescent="0.25">
      <c r="B27" s="4">
        <v>67</v>
      </c>
      <c r="C27" s="4">
        <v>70</v>
      </c>
      <c r="K27">
        <f t="shared" si="1"/>
        <v>0.65236686390532372</v>
      </c>
      <c r="L27">
        <f t="shared" si="0"/>
        <v>6.6884661117717279</v>
      </c>
    </row>
    <row r="28" spans="2:12" x14ac:dyDescent="0.25">
      <c r="C28" s="4">
        <v>63</v>
      </c>
      <c r="K28">
        <f t="shared" si="1"/>
        <v>4381.4215976331361</v>
      </c>
      <c r="L28">
        <f t="shared" si="0"/>
        <v>19.481569560047514</v>
      </c>
    </row>
    <row r="29" spans="2:12" x14ac:dyDescent="0.25">
      <c r="C29" s="4">
        <v>64</v>
      </c>
      <c r="K29">
        <f t="shared" si="1"/>
        <v>4381.4215976331361</v>
      </c>
      <c r="L29">
        <f t="shared" si="0"/>
        <v>11.653983353150974</v>
      </c>
    </row>
    <row r="30" spans="2:12" x14ac:dyDescent="0.25">
      <c r="C30" s="4">
        <v>70</v>
      </c>
      <c r="K30">
        <f t="shared" si="1"/>
        <v>4381.4215976331361</v>
      </c>
      <c r="L30">
        <f t="shared" si="0"/>
        <v>6.6884661117717279</v>
      </c>
    </row>
    <row r="31" spans="2:12" x14ac:dyDescent="0.25">
      <c r="L31">
        <f t="shared" si="0"/>
        <v>4544.6195005945292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MeanA</vt:lpstr>
      <vt:lpstr>MeanB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Adam Thomas</cp:lastModifiedBy>
  <dcterms:created xsi:type="dcterms:W3CDTF">2018-10-03T19:19:17Z</dcterms:created>
  <dcterms:modified xsi:type="dcterms:W3CDTF">2019-10-06T14:09:49Z</dcterms:modified>
</cp:coreProperties>
</file>